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 вариант" sheetId="1" r:id="rId1"/>
    <sheet name="2 вариант" sheetId="2" r:id="rId2"/>
  </sheets>
  <definedNames>
    <definedName name="_xlnm.Print_Titles" localSheetId="0">'1 вариант'!$A:$A</definedName>
  </definedNames>
  <calcPr fullCalcOnLoad="1"/>
</workbook>
</file>

<file path=xl/sharedStrings.xml><?xml version="1.0" encoding="utf-8"?>
<sst xmlns="http://schemas.openxmlformats.org/spreadsheetml/2006/main" count="86" uniqueCount="37">
  <si>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</si>
  <si>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</si>
  <si>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</si>
  <si>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</si>
  <si>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</si>
  <si>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</si>
  <si>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</si>
  <si>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Индекс налогового потенциала  (гр.4/гр.4общ)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</si>
  <si>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</si>
  <si>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</si>
  <si>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</si>
  <si>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</si>
  <si>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</si>
  <si>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</si>
  <si>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</si>
  <si>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</si>
  <si>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</si>
  <si>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</si>
  <si>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</si>
  <si>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</si>
  <si>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</si>
  <si>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Прогноз налоговых и неналоговых доходов поселений в очередном финансовом году (тыс.руб.)</t>
  </si>
  <si>
    <t>Николаевское ГП</t>
  </si>
  <si>
    <t>Канадейское СП</t>
  </si>
  <si>
    <t>Никулинское СП</t>
  </si>
  <si>
    <t>Барановское СП</t>
  </si>
  <si>
    <t>Славкинское СП</t>
  </si>
  <si>
    <t>Дубровское СП</t>
  </si>
  <si>
    <t>Головинское СП</t>
  </si>
  <si>
    <t>Сухотерешанское СП</t>
  </si>
  <si>
    <t>Поспеловское СП</t>
  </si>
  <si>
    <t>Степень сокращения отставания  П=0,4</t>
  </si>
  <si>
    <t>Второй критерий выравнивания (У2=0,8)</t>
  </si>
  <si>
    <t xml:space="preserve"> У1                             Первый критерий выравнивания                      (1мин + 1 мах) / 2</t>
  </si>
  <si>
    <t>Прогноз налоговых и неналоговых доходов поселения</t>
  </si>
  <si>
    <t>Численность населения на 01.01.15 (тыс.чел.)</t>
  </si>
  <si>
    <t xml:space="preserve">Расчёт дотации на выравнивание бюджетной обеспеченности на 2017 год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</si>
</sst>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horizontal="righ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165" fontId="5" fillId="0" borderId="0" xfId="0" applyNumberFormat="1" applyFont="1" applyBorder="1" applyAlignment="1">
      <alignment vertical="justify" wrapText="1"/>
    </xf>
    <xf numFmtId="165" fontId="5" fillId="0" borderId="0" xfId="0" applyNumberFormat="1" applyFont="1" applyAlignment="1">
      <alignment vertical="justify" wrapText="1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165" fontId="6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vertical="justify" wrapText="1"/>
    </xf>
    <xf numFmtId="165" fontId="5" fillId="0" borderId="0" xfId="0" applyNumberFormat="1" applyFont="1" applyFill="1" applyAlignment="1">
      <alignment/>
    </xf>
    <xf numFmtId="166" fontId="5" fillId="33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justify" wrapText="1"/>
    </xf>
    <xf numFmtId="166" fontId="6" fillId="33" borderId="10" xfId="0" applyNumberFormat="1" applyFont="1" applyFill="1" applyBorder="1" applyAlignment="1">
      <alignment horizontal="right" wrapText="1"/>
    </xf>
    <xf numFmtId="165" fontId="6" fillId="34" borderId="11" xfId="0" applyNumberFormat="1" applyFont="1" applyFill="1" applyBorder="1" applyAlignment="1">
      <alignment vertical="justify" wrapText="1"/>
    </xf>
    <xf numFmtId="0" fontId="6" fillId="35" borderId="0" xfId="0" applyFont="1" applyFill="1" applyAlignment="1">
      <alignment vertical="justify" wrapText="1"/>
    </xf>
    <xf numFmtId="165" fontId="8" fillId="35" borderId="11" xfId="0" applyNumberFormat="1" applyFont="1" applyFill="1" applyBorder="1" applyAlignment="1">
      <alignment vertical="justify" wrapText="1"/>
    </xf>
    <xf numFmtId="165" fontId="6" fillId="33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44" zoomScaleNormal="44"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" sqref="I7"/>
    </sheetView>
  </sheetViews>
  <sheetFormatPr defaultColWidth="19.57421875" defaultRowHeight="15"/>
  <cols>
    <col min="1" max="1" width="45.421875" style="1" customWidth="1"/>
    <col min="2" max="2" width="25.140625" style="28" customWidth="1"/>
    <col min="3" max="3" width="26.421875" style="1" customWidth="1"/>
    <col min="4" max="4" width="17.8515625" style="1" customWidth="1"/>
    <col min="5" max="5" width="23.421875" style="1" customWidth="1"/>
    <col min="6" max="6" width="26.7109375" style="28" customWidth="1"/>
    <col min="7" max="7" width="20.8515625" style="28" customWidth="1"/>
    <col min="8" max="8" width="25.7109375" style="1" customWidth="1"/>
    <col min="9" max="9" width="26.57421875" style="1" customWidth="1"/>
    <col min="10" max="10" width="20.28125" style="1" customWidth="1"/>
    <col min="11" max="11" width="22.00390625" style="1" customWidth="1"/>
    <col min="12" max="12" width="26.8515625" style="1" customWidth="1"/>
    <col min="13" max="13" width="19.421875" style="1" customWidth="1"/>
    <col min="14" max="14" width="19.8515625" style="1" customWidth="1"/>
    <col min="15" max="15" width="24.1406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63.75" customHeight="1">
      <c r="B1" s="42" t="s">
        <v>36</v>
      </c>
      <c r="C1" s="29"/>
      <c r="D1" s="29"/>
      <c r="E1" s="29"/>
      <c r="F1" s="36"/>
      <c r="G1" s="36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67.5" customHeight="1">
      <c r="B2" s="23"/>
      <c r="F2" s="23"/>
      <c r="G2" s="23"/>
      <c r="W2" s="23"/>
      <c r="X2" s="23"/>
      <c r="Y2" s="23"/>
    </row>
    <row r="3" spans="1:25" s="5" customFormat="1" ht="409.5" customHeight="1">
      <c r="A3" s="3" t="s">
        <v>0</v>
      </c>
      <c r="B3" s="4" t="s">
        <v>35</v>
      </c>
      <c r="C3" s="3" t="s">
        <v>21</v>
      </c>
      <c r="D3" s="3" t="s">
        <v>1</v>
      </c>
      <c r="E3" s="3" t="s">
        <v>7</v>
      </c>
      <c r="F3" s="4" t="s">
        <v>2</v>
      </c>
      <c r="G3" s="4" t="s">
        <v>3</v>
      </c>
      <c r="H3" s="3" t="s">
        <v>33</v>
      </c>
      <c r="I3" s="3" t="s">
        <v>4</v>
      </c>
      <c r="J3" s="3" t="s">
        <v>31</v>
      </c>
      <c r="K3" s="3" t="s">
        <v>5</v>
      </c>
      <c r="L3" s="3" t="s">
        <v>8</v>
      </c>
      <c r="M3" s="3" t="s">
        <v>9</v>
      </c>
      <c r="N3" s="4" t="s">
        <v>10</v>
      </c>
      <c r="O3" s="3" t="s">
        <v>34</v>
      </c>
      <c r="P3" s="31" t="s">
        <v>11</v>
      </c>
      <c r="Q3" s="3" t="s">
        <v>12</v>
      </c>
      <c r="R3" s="3" t="s">
        <v>32</v>
      </c>
      <c r="S3" s="3" t="s">
        <v>13</v>
      </c>
      <c r="T3" s="3" t="s">
        <v>14</v>
      </c>
      <c r="U3" s="3" t="s">
        <v>15</v>
      </c>
      <c r="V3" s="3" t="s">
        <v>16</v>
      </c>
      <c r="W3" s="4" t="s">
        <v>17</v>
      </c>
      <c r="X3" s="37"/>
      <c r="Y3" s="37"/>
    </row>
    <row r="4" spans="1:25" s="7" customFormat="1" ht="30.75">
      <c r="A4" s="6">
        <v>1</v>
      </c>
      <c r="B4" s="24">
        <v>2</v>
      </c>
      <c r="C4" s="6">
        <v>3</v>
      </c>
      <c r="D4" s="6">
        <v>4</v>
      </c>
      <c r="E4" s="6">
        <v>5</v>
      </c>
      <c r="F4" s="24">
        <v>6</v>
      </c>
      <c r="G4" s="24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24">
        <v>23</v>
      </c>
      <c r="X4" s="38"/>
      <c r="Y4" s="38"/>
    </row>
    <row r="5" spans="1:25" s="9" customFormat="1" ht="34.5" customHeight="1">
      <c r="A5" s="50" t="s">
        <v>22</v>
      </c>
      <c r="B5" s="44">
        <v>8229</v>
      </c>
      <c r="C5" s="47">
        <v>15781.5</v>
      </c>
      <c r="D5" s="16">
        <f aca="true" t="shared" si="0" ref="D5:D13">C5/B5</f>
        <v>1.9177907400656216</v>
      </c>
      <c r="E5" s="17">
        <f aca="true" t="shared" si="1" ref="E5:E28">D5/D$29</f>
        <v>1.8417511965601119</v>
      </c>
      <c r="F5" s="20">
        <v>0.808</v>
      </c>
      <c r="G5" s="18">
        <f aca="true" t="shared" si="2" ref="G5:G13">E5/F5</f>
        <v>2.279395045247663</v>
      </c>
      <c r="H5" s="20">
        <v>1.283</v>
      </c>
      <c r="I5" s="16"/>
      <c r="J5" s="20">
        <v>0.4</v>
      </c>
      <c r="K5" s="16">
        <f>I5*J5</f>
        <v>0</v>
      </c>
      <c r="L5" s="16">
        <f>C5+K5+P5</f>
        <v>18248.9</v>
      </c>
      <c r="M5" s="16">
        <f aca="true" t="shared" si="3" ref="M5:M13">L5/B5</f>
        <v>2.2176327621825256</v>
      </c>
      <c r="N5" s="19">
        <f>G5+K5/(F5*B5*$M$29)</f>
        <v>2.279395045247663</v>
      </c>
      <c r="O5" s="47">
        <v>15781.5</v>
      </c>
      <c r="P5" s="48">
        <v>2467.4</v>
      </c>
      <c r="Q5" s="25">
        <f aca="true" t="shared" si="4" ref="Q5:Q13">(O5+P5+K5)/B5</f>
        <v>2.2176327621825256</v>
      </c>
      <c r="R5" s="49" t="s">
        <v>6</v>
      </c>
      <c r="S5" s="34"/>
      <c r="T5" s="41" t="s">
        <v>6</v>
      </c>
      <c r="U5" s="34">
        <f>(T$29-K$29)*S5/S$29</f>
        <v>0</v>
      </c>
      <c r="V5" s="34">
        <f>K5+U5</f>
        <v>0</v>
      </c>
      <c r="W5" s="18">
        <f>G5+V5/(B5*F5*Q$29)</f>
        <v>2.279395045247663</v>
      </c>
      <c r="X5" s="39"/>
      <c r="Y5" s="39"/>
    </row>
    <row r="6" spans="1:25" s="9" customFormat="1" ht="34.5" customHeight="1">
      <c r="A6" s="50" t="s">
        <v>23</v>
      </c>
      <c r="B6" s="44">
        <v>2867</v>
      </c>
      <c r="C6" s="47">
        <v>2688</v>
      </c>
      <c r="D6" s="16">
        <f t="shared" si="0"/>
        <v>0.937565399372166</v>
      </c>
      <c r="E6" s="17">
        <f t="shared" si="1"/>
        <v>0.9003913513984121</v>
      </c>
      <c r="F6" s="20">
        <v>1.273</v>
      </c>
      <c r="G6" s="18">
        <f t="shared" si="2"/>
        <v>0.7072987835022876</v>
      </c>
      <c r="H6" s="20">
        <v>1.283</v>
      </c>
      <c r="I6" s="16"/>
      <c r="J6" s="20">
        <v>0.4</v>
      </c>
      <c r="K6" s="16">
        <f aca="true" t="shared" si="5" ref="K6:K28">I6*J6</f>
        <v>0</v>
      </c>
      <c r="L6" s="16">
        <f aca="true" t="shared" si="6" ref="L6:L13">C6+K6+P6</f>
        <v>3547.7</v>
      </c>
      <c r="M6" s="16">
        <f t="shared" si="3"/>
        <v>1.237425880711545</v>
      </c>
      <c r="N6" s="19">
        <v>1.35</v>
      </c>
      <c r="O6" s="47">
        <v>2688</v>
      </c>
      <c r="P6" s="48">
        <v>859.7</v>
      </c>
      <c r="Q6" s="25">
        <f t="shared" si="4"/>
        <v>1.237425880711545</v>
      </c>
      <c r="R6" s="49" t="s">
        <v>6</v>
      </c>
      <c r="S6" s="34"/>
      <c r="T6" s="41" t="s">
        <v>6</v>
      </c>
      <c r="U6" s="34">
        <f aca="true" t="shared" si="7" ref="U6:U13">(T$29-K$29)*S6/S$29</f>
        <v>0</v>
      </c>
      <c r="V6" s="34">
        <f aca="true" t="shared" si="8" ref="V6:V13">K6+U6</f>
        <v>0</v>
      </c>
      <c r="W6" s="18">
        <f aca="true" t="shared" si="9" ref="W6:W13">G6+V6/(B6*F6*Q$29)</f>
        <v>0.7072987835022876</v>
      </c>
      <c r="X6" s="39"/>
      <c r="Y6" s="39"/>
    </row>
    <row r="7" spans="1:25" s="9" customFormat="1" ht="34.5" customHeight="1">
      <c r="A7" s="50" t="s">
        <v>24</v>
      </c>
      <c r="B7" s="44">
        <v>4448</v>
      </c>
      <c r="C7" s="47">
        <v>2801.2</v>
      </c>
      <c r="D7" s="16">
        <f t="shared" si="0"/>
        <v>0.6297661870503597</v>
      </c>
      <c r="E7" s="17">
        <f t="shared" si="1"/>
        <v>0.6047962399241804</v>
      </c>
      <c r="F7" s="20">
        <v>0.887</v>
      </c>
      <c r="G7" s="18">
        <f t="shared" si="2"/>
        <v>0.6818446898806995</v>
      </c>
      <c r="H7" s="20">
        <v>1.283</v>
      </c>
      <c r="I7" s="16">
        <f>$D$29*($H$29-G7)*F7*B7</f>
        <v>2469.70648843921</v>
      </c>
      <c r="J7" s="20">
        <v>0.4</v>
      </c>
      <c r="K7" s="16">
        <f>I7*J7</f>
        <v>987.882595375684</v>
      </c>
      <c r="L7" s="16">
        <f t="shared" si="6"/>
        <v>5122.782595375684</v>
      </c>
      <c r="M7" s="16">
        <f t="shared" si="3"/>
        <v>1.151704720183382</v>
      </c>
      <c r="N7" s="19">
        <v>0.93</v>
      </c>
      <c r="O7" s="47">
        <v>2801.2</v>
      </c>
      <c r="P7" s="48">
        <v>1333.7</v>
      </c>
      <c r="Q7" s="25">
        <f t="shared" si="4"/>
        <v>1.151704720183382</v>
      </c>
      <c r="R7" s="49" t="s">
        <v>6</v>
      </c>
      <c r="S7" s="34"/>
      <c r="T7" s="41" t="s">
        <v>6</v>
      </c>
      <c r="U7" s="34">
        <f t="shared" si="7"/>
        <v>0</v>
      </c>
      <c r="V7" s="34">
        <f t="shared" si="8"/>
        <v>987.882595375684</v>
      </c>
      <c r="W7" s="18">
        <f t="shared" si="9"/>
        <v>0.8905030018252146</v>
      </c>
      <c r="X7" s="39"/>
      <c r="Y7" s="39"/>
    </row>
    <row r="8" spans="1:25" s="9" customFormat="1" ht="34.5" customHeight="1">
      <c r="A8" s="50" t="s">
        <v>25</v>
      </c>
      <c r="B8" s="44">
        <v>2162</v>
      </c>
      <c r="C8" s="47">
        <v>1199</v>
      </c>
      <c r="D8" s="16">
        <f t="shared" si="0"/>
        <v>0.5545790934320074</v>
      </c>
      <c r="E8" s="17">
        <f t="shared" si="1"/>
        <v>0.5325902808773977</v>
      </c>
      <c r="F8" s="20">
        <v>0.917</v>
      </c>
      <c r="G8" s="18">
        <f t="shared" si="2"/>
        <v>0.5807963804551773</v>
      </c>
      <c r="H8" s="20">
        <v>1.283</v>
      </c>
      <c r="I8" s="16">
        <f aca="true" t="shared" si="10" ref="I8:I28">$D$29*($H$29-G8)*F8*B8</f>
        <v>1449.633930525534</v>
      </c>
      <c r="J8" s="20">
        <v>0.4</v>
      </c>
      <c r="K8" s="16">
        <f t="shared" si="5"/>
        <v>579.8535722102137</v>
      </c>
      <c r="L8" s="16">
        <f t="shared" si="6"/>
        <v>2427.1535722102135</v>
      </c>
      <c r="M8" s="16">
        <f t="shared" si="3"/>
        <v>1.1226427253516251</v>
      </c>
      <c r="N8" s="19">
        <v>0.86</v>
      </c>
      <c r="O8" s="47">
        <v>1199</v>
      </c>
      <c r="P8" s="48">
        <v>648.3</v>
      </c>
      <c r="Q8" s="25">
        <f t="shared" si="4"/>
        <v>1.1226427253516251</v>
      </c>
      <c r="R8" s="49" t="s">
        <v>6</v>
      </c>
      <c r="S8" s="34"/>
      <c r="T8" s="41" t="s">
        <v>6</v>
      </c>
      <c r="U8" s="34">
        <f t="shared" si="7"/>
        <v>0</v>
      </c>
      <c r="V8" s="34">
        <f t="shared" si="8"/>
        <v>579.8535722102137</v>
      </c>
      <c r="W8" s="18">
        <f t="shared" si="9"/>
        <v>0.8245281073968789</v>
      </c>
      <c r="X8" s="39"/>
      <c r="Y8" s="39"/>
    </row>
    <row r="9" spans="1:25" s="9" customFormat="1" ht="34.5" customHeight="1">
      <c r="A9" s="50" t="s">
        <v>26</v>
      </c>
      <c r="B9" s="44">
        <v>1461</v>
      </c>
      <c r="C9" s="47">
        <v>640.3</v>
      </c>
      <c r="D9" s="16">
        <f t="shared" si="0"/>
        <v>0.4382614647501711</v>
      </c>
      <c r="E9" s="17">
        <f t="shared" si="1"/>
        <v>0.42088459405231865</v>
      </c>
      <c r="F9" s="20">
        <v>1.27</v>
      </c>
      <c r="G9" s="18">
        <f t="shared" si="2"/>
        <v>0.33140519216718</v>
      </c>
      <c r="H9" s="20">
        <v>1.283</v>
      </c>
      <c r="I9" s="16">
        <f t="shared" si="10"/>
        <v>1838.5534380764473</v>
      </c>
      <c r="J9" s="20">
        <v>0.4</v>
      </c>
      <c r="K9" s="16">
        <f t="shared" si="5"/>
        <v>735.421375230579</v>
      </c>
      <c r="L9" s="16">
        <f t="shared" si="6"/>
        <v>1813.8213752305787</v>
      </c>
      <c r="M9" s="16">
        <f t="shared" si="3"/>
        <v>1.2414930699730176</v>
      </c>
      <c r="N9" s="19">
        <v>0.777</v>
      </c>
      <c r="O9" s="47">
        <v>640.3</v>
      </c>
      <c r="P9" s="48">
        <v>438.1</v>
      </c>
      <c r="Q9" s="25">
        <f t="shared" si="4"/>
        <v>1.241493069973018</v>
      </c>
      <c r="R9" s="49" t="s">
        <v>6</v>
      </c>
      <c r="S9" s="34">
        <f>Q$29*(R$29-N9)*F9*B9</f>
        <v>51.21097200000004</v>
      </c>
      <c r="T9" s="41" t="s">
        <v>6</v>
      </c>
      <c r="U9" s="34">
        <f t="shared" si="7"/>
        <v>157.9456172565544</v>
      </c>
      <c r="V9" s="34">
        <f t="shared" si="8"/>
        <v>893.3669924871334</v>
      </c>
      <c r="W9" s="18">
        <f t="shared" si="9"/>
        <v>0.732636413226684</v>
      </c>
      <c r="X9" s="39"/>
      <c r="Y9" s="39"/>
    </row>
    <row r="10" spans="1:25" s="9" customFormat="1" ht="34.5" customHeight="1">
      <c r="A10" s="50" t="s">
        <v>27</v>
      </c>
      <c r="B10" s="44">
        <v>935</v>
      </c>
      <c r="C10" s="47">
        <v>672.4</v>
      </c>
      <c r="D10" s="16">
        <f t="shared" si="0"/>
        <v>0.7191443850267379</v>
      </c>
      <c r="E10" s="17">
        <f t="shared" si="1"/>
        <v>0.6906306324000502</v>
      </c>
      <c r="F10" s="20">
        <v>1.398</v>
      </c>
      <c r="G10" s="18">
        <f t="shared" si="2"/>
        <v>0.4940133278970316</v>
      </c>
      <c r="H10" s="20">
        <v>1.283</v>
      </c>
      <c r="I10" s="16">
        <f t="shared" si="10"/>
        <v>1073.8872989123329</v>
      </c>
      <c r="J10" s="20">
        <v>0.4</v>
      </c>
      <c r="K10" s="16">
        <f t="shared" si="5"/>
        <v>429.5549195649332</v>
      </c>
      <c r="L10" s="16">
        <f t="shared" si="6"/>
        <v>1382.354919564933</v>
      </c>
      <c r="M10" s="16">
        <f t="shared" si="3"/>
        <v>1.4784544594277358</v>
      </c>
      <c r="N10" s="19">
        <v>1.05</v>
      </c>
      <c r="O10" s="47">
        <v>672.4</v>
      </c>
      <c r="P10" s="48">
        <v>280.4</v>
      </c>
      <c r="Q10" s="25">
        <f t="shared" si="4"/>
        <v>1.478454459427736</v>
      </c>
      <c r="R10" s="49" t="s">
        <v>6</v>
      </c>
      <c r="S10" s="34"/>
      <c r="T10" s="41" t="s">
        <v>6</v>
      </c>
      <c r="U10" s="34">
        <f t="shared" si="7"/>
        <v>0</v>
      </c>
      <c r="V10" s="34">
        <f t="shared" si="8"/>
        <v>429.5549195649332</v>
      </c>
      <c r="W10" s="18">
        <f t="shared" si="9"/>
        <v>0.7678670631573177</v>
      </c>
      <c r="X10" s="39"/>
      <c r="Y10" s="39"/>
    </row>
    <row r="11" spans="1:25" s="9" customFormat="1" ht="34.5" customHeight="1">
      <c r="A11" s="50" t="s">
        <v>28</v>
      </c>
      <c r="B11" s="44">
        <v>1577</v>
      </c>
      <c r="C11" s="47">
        <v>487.8</v>
      </c>
      <c r="D11" s="16">
        <f t="shared" si="0"/>
        <v>0.30932149651236523</v>
      </c>
      <c r="E11" s="17">
        <f t="shared" si="1"/>
        <v>0.2970570377787515</v>
      </c>
      <c r="F11" s="20">
        <v>1.031</v>
      </c>
      <c r="G11" s="18">
        <f t="shared" si="2"/>
        <v>0.28812515788433707</v>
      </c>
      <c r="H11" s="20">
        <v>1.283</v>
      </c>
      <c r="I11" s="16">
        <f t="shared" si="10"/>
        <v>1684.3372912921252</v>
      </c>
      <c r="J11" s="20">
        <v>0.4</v>
      </c>
      <c r="K11" s="16">
        <f t="shared" si="5"/>
        <v>673.7349165168501</v>
      </c>
      <c r="L11" s="16">
        <f t="shared" si="6"/>
        <v>1634.43491651685</v>
      </c>
      <c r="M11" s="16">
        <f t="shared" si="3"/>
        <v>1.0364203655782183</v>
      </c>
      <c r="N11" s="19">
        <v>0.614</v>
      </c>
      <c r="O11" s="47">
        <v>487.8</v>
      </c>
      <c r="P11" s="48">
        <v>472.9</v>
      </c>
      <c r="Q11" s="25">
        <f t="shared" si="4"/>
        <v>1.0364203655782183</v>
      </c>
      <c r="R11" s="49" t="s">
        <v>6</v>
      </c>
      <c r="S11" s="34">
        <f>Q$29*(R$29-N11)*F11*B11</f>
        <v>362.89797840000006</v>
      </c>
      <c r="T11" s="41" t="s">
        <v>6</v>
      </c>
      <c r="U11" s="34">
        <f t="shared" si="7"/>
        <v>1119.2551705432134</v>
      </c>
      <c r="V11" s="34">
        <f t="shared" si="8"/>
        <v>1792.9900870600636</v>
      </c>
      <c r="W11" s="18">
        <f t="shared" si="9"/>
        <v>1.207105631855398</v>
      </c>
      <c r="X11" s="39"/>
      <c r="Y11" s="39"/>
    </row>
    <row r="12" spans="1:25" s="9" customFormat="1" ht="34.5" customHeight="1">
      <c r="A12" s="50" t="s">
        <v>29</v>
      </c>
      <c r="B12" s="44">
        <v>796</v>
      </c>
      <c r="C12" s="47">
        <v>466.5</v>
      </c>
      <c r="D12" s="16">
        <f t="shared" si="0"/>
        <v>0.5860552763819096</v>
      </c>
      <c r="E12" s="17">
        <f t="shared" si="1"/>
        <v>0.5628184472774209</v>
      </c>
      <c r="F12" s="20">
        <v>1.205</v>
      </c>
      <c r="G12" s="18">
        <f t="shared" si="2"/>
        <v>0.46706925085263146</v>
      </c>
      <c r="H12" s="20">
        <v>1.283</v>
      </c>
      <c r="I12" s="16">
        <f t="shared" si="10"/>
        <v>814.9363157227907</v>
      </c>
      <c r="J12" s="20">
        <v>0.4</v>
      </c>
      <c r="K12" s="16">
        <f t="shared" si="5"/>
        <v>325.9745262891163</v>
      </c>
      <c r="L12" s="16">
        <f t="shared" si="6"/>
        <v>1031.1745262891163</v>
      </c>
      <c r="M12" s="16">
        <f t="shared" si="3"/>
        <v>1.295445384785322</v>
      </c>
      <c r="N12" s="19">
        <v>0.723</v>
      </c>
      <c r="O12" s="47">
        <v>466.5</v>
      </c>
      <c r="P12" s="48">
        <v>238.7</v>
      </c>
      <c r="Q12" s="25">
        <f t="shared" si="4"/>
        <v>1.295445384785322</v>
      </c>
      <c r="R12" s="49" t="s">
        <v>6</v>
      </c>
      <c r="S12" s="34">
        <f aca="true" t="shared" si="11" ref="S12:S28">Q$29*(R$29-N12)*F12*B12</f>
        <v>88.62823200000008</v>
      </c>
      <c r="T12" s="41" t="s">
        <v>6</v>
      </c>
      <c r="U12" s="34">
        <f t="shared" si="7"/>
        <v>273.34846933967805</v>
      </c>
      <c r="V12" s="34">
        <f t="shared" si="8"/>
        <v>599.3229956287944</v>
      </c>
      <c r="W12" s="18">
        <f t="shared" si="9"/>
        <v>0.9877596631742624</v>
      </c>
      <c r="X12" s="39"/>
      <c r="Y12" s="39"/>
    </row>
    <row r="13" spans="1:25" s="9" customFormat="1" ht="34.5" customHeight="1">
      <c r="A13" s="50" t="s">
        <v>30</v>
      </c>
      <c r="B13" s="44">
        <v>1947</v>
      </c>
      <c r="C13" s="47">
        <v>693.6</v>
      </c>
      <c r="D13" s="16">
        <f t="shared" si="0"/>
        <v>0.35624036979969187</v>
      </c>
      <c r="E13" s="17">
        <f t="shared" si="1"/>
        <v>0.3421155987639971</v>
      </c>
      <c r="F13" s="20">
        <v>0.844</v>
      </c>
      <c r="G13" s="18">
        <f t="shared" si="2"/>
        <v>0.40535023550236626</v>
      </c>
      <c r="H13" s="20">
        <v>1.283</v>
      </c>
      <c r="I13" s="16">
        <f t="shared" si="10"/>
        <v>1501.7577969360898</v>
      </c>
      <c r="J13" s="20">
        <v>0.4</v>
      </c>
      <c r="K13" s="16">
        <f t="shared" si="5"/>
        <v>600.7031187744359</v>
      </c>
      <c r="L13" s="16">
        <f t="shared" si="6"/>
        <v>1878.1031187744359</v>
      </c>
      <c r="M13" s="16">
        <f t="shared" si="3"/>
        <v>0.9646138257701263</v>
      </c>
      <c r="N13" s="19">
        <v>0.748</v>
      </c>
      <c r="O13" s="47">
        <v>693.6</v>
      </c>
      <c r="P13" s="48">
        <v>583.8</v>
      </c>
      <c r="Q13" s="25">
        <f t="shared" si="4"/>
        <v>0.9646138257701264</v>
      </c>
      <c r="R13" s="49" t="s">
        <v>6</v>
      </c>
      <c r="S13" s="34">
        <f t="shared" si="11"/>
        <v>102.53992320000008</v>
      </c>
      <c r="T13" s="41" t="s">
        <v>6</v>
      </c>
      <c r="U13" s="34">
        <f t="shared" si="7"/>
        <v>316.2551076605944</v>
      </c>
      <c r="V13" s="34">
        <f t="shared" si="8"/>
        <v>916.9582264350303</v>
      </c>
      <c r="W13" s="18">
        <f t="shared" si="9"/>
        <v>0.8703576812522532</v>
      </c>
      <c r="X13" s="39"/>
      <c r="Y13" s="39"/>
    </row>
    <row r="14" spans="1:25" s="9" customFormat="1" ht="34.5" customHeight="1">
      <c r="A14" s="50"/>
      <c r="B14" s="44"/>
      <c r="C14" s="47"/>
      <c r="D14" s="16"/>
      <c r="E14" s="17">
        <f t="shared" si="1"/>
        <v>0</v>
      </c>
      <c r="F14" s="20"/>
      <c r="G14" s="18"/>
      <c r="H14" s="20"/>
      <c r="I14" s="16">
        <f t="shared" si="10"/>
        <v>0</v>
      </c>
      <c r="J14" s="20"/>
      <c r="K14" s="16">
        <f t="shared" si="5"/>
        <v>0</v>
      </c>
      <c r="L14" s="16">
        <f aca="true" t="shared" si="12" ref="L14:L28">C14+K14</f>
        <v>0</v>
      </c>
      <c r="M14" s="16"/>
      <c r="N14" s="19"/>
      <c r="O14" s="48"/>
      <c r="P14" s="48"/>
      <c r="Q14" s="25"/>
      <c r="R14" s="49" t="s">
        <v>6</v>
      </c>
      <c r="S14" s="34">
        <f t="shared" si="11"/>
        <v>0</v>
      </c>
      <c r="T14" s="41" t="s">
        <v>6</v>
      </c>
      <c r="U14" s="34">
        <f aca="true" t="shared" si="13" ref="U14:U28">(T$29-K$29)*S14/S$29</f>
        <v>0</v>
      </c>
      <c r="V14" s="34">
        <v>0</v>
      </c>
      <c r="W14" s="18"/>
      <c r="X14" s="39"/>
      <c r="Y14" s="39"/>
    </row>
    <row r="15" spans="1:25" s="9" customFormat="1" ht="34.5" customHeight="1">
      <c r="A15" s="50"/>
      <c r="B15" s="44"/>
      <c r="C15" s="47"/>
      <c r="D15" s="16"/>
      <c r="E15" s="17">
        <f t="shared" si="1"/>
        <v>0</v>
      </c>
      <c r="F15" s="20"/>
      <c r="G15" s="18"/>
      <c r="H15" s="20"/>
      <c r="I15" s="16">
        <f t="shared" si="10"/>
        <v>0</v>
      </c>
      <c r="J15" s="20"/>
      <c r="K15" s="16">
        <f t="shared" si="5"/>
        <v>0</v>
      </c>
      <c r="L15" s="16">
        <f t="shared" si="12"/>
        <v>0</v>
      </c>
      <c r="M15" s="16"/>
      <c r="N15" s="19"/>
      <c r="O15" s="48"/>
      <c r="P15" s="48"/>
      <c r="Q15" s="25"/>
      <c r="R15" s="49" t="s">
        <v>6</v>
      </c>
      <c r="S15" s="34">
        <f t="shared" si="11"/>
        <v>0</v>
      </c>
      <c r="T15" s="41" t="s">
        <v>6</v>
      </c>
      <c r="U15" s="34">
        <f t="shared" si="13"/>
        <v>0</v>
      </c>
      <c r="V15" s="34">
        <v>0</v>
      </c>
      <c r="W15" s="18"/>
      <c r="X15" s="39"/>
      <c r="Y15" s="39"/>
    </row>
    <row r="16" spans="1:25" s="9" customFormat="1" ht="34.5" customHeight="1">
      <c r="A16" s="50"/>
      <c r="B16" s="44"/>
      <c r="C16" s="47"/>
      <c r="D16" s="16"/>
      <c r="E16" s="17">
        <f t="shared" si="1"/>
        <v>0</v>
      </c>
      <c r="F16" s="20"/>
      <c r="G16" s="18"/>
      <c r="H16" s="20"/>
      <c r="I16" s="16">
        <f t="shared" si="10"/>
        <v>0</v>
      </c>
      <c r="J16" s="20"/>
      <c r="K16" s="16">
        <f t="shared" si="5"/>
        <v>0</v>
      </c>
      <c r="L16" s="16">
        <f t="shared" si="12"/>
        <v>0</v>
      </c>
      <c r="M16" s="16"/>
      <c r="N16" s="19"/>
      <c r="O16" s="48"/>
      <c r="P16" s="48"/>
      <c r="Q16" s="25"/>
      <c r="R16" s="49" t="s">
        <v>6</v>
      </c>
      <c r="S16" s="34">
        <f t="shared" si="11"/>
        <v>0</v>
      </c>
      <c r="T16" s="41" t="s">
        <v>6</v>
      </c>
      <c r="U16" s="34">
        <f t="shared" si="13"/>
        <v>0</v>
      </c>
      <c r="V16" s="34">
        <v>0</v>
      </c>
      <c r="W16" s="18"/>
      <c r="X16" s="39"/>
      <c r="Y16" s="39"/>
    </row>
    <row r="17" spans="1:25" s="9" customFormat="1" ht="34.5" customHeight="1">
      <c r="A17" s="50"/>
      <c r="B17" s="44"/>
      <c r="C17" s="47"/>
      <c r="D17" s="16"/>
      <c r="E17" s="17">
        <f t="shared" si="1"/>
        <v>0</v>
      </c>
      <c r="F17" s="20"/>
      <c r="G17" s="18"/>
      <c r="H17" s="20"/>
      <c r="I17" s="16">
        <f t="shared" si="10"/>
        <v>0</v>
      </c>
      <c r="J17" s="20"/>
      <c r="K17" s="16">
        <f t="shared" si="5"/>
        <v>0</v>
      </c>
      <c r="L17" s="16">
        <f t="shared" si="12"/>
        <v>0</v>
      </c>
      <c r="M17" s="16"/>
      <c r="N17" s="19"/>
      <c r="O17" s="48"/>
      <c r="P17" s="48"/>
      <c r="Q17" s="25"/>
      <c r="R17" s="49" t="s">
        <v>6</v>
      </c>
      <c r="S17" s="34">
        <f t="shared" si="11"/>
        <v>0</v>
      </c>
      <c r="T17" s="41" t="s">
        <v>6</v>
      </c>
      <c r="U17" s="34">
        <f t="shared" si="13"/>
        <v>0</v>
      </c>
      <c r="V17" s="34">
        <v>0</v>
      </c>
      <c r="W17" s="18"/>
      <c r="X17" s="39"/>
      <c r="Y17" s="39"/>
    </row>
    <row r="18" spans="1:25" s="9" customFormat="1" ht="34.5" customHeight="1">
      <c r="A18" s="50"/>
      <c r="B18" s="44"/>
      <c r="C18" s="47"/>
      <c r="D18" s="16"/>
      <c r="E18" s="17">
        <f t="shared" si="1"/>
        <v>0</v>
      </c>
      <c r="F18" s="20"/>
      <c r="G18" s="18"/>
      <c r="H18" s="20"/>
      <c r="I18" s="16">
        <f t="shared" si="10"/>
        <v>0</v>
      </c>
      <c r="J18" s="20"/>
      <c r="K18" s="16">
        <f t="shared" si="5"/>
        <v>0</v>
      </c>
      <c r="L18" s="16">
        <f t="shared" si="12"/>
        <v>0</v>
      </c>
      <c r="M18" s="16"/>
      <c r="N18" s="19"/>
      <c r="O18" s="48"/>
      <c r="P18" s="48"/>
      <c r="Q18" s="25"/>
      <c r="R18" s="49" t="s">
        <v>6</v>
      </c>
      <c r="S18" s="34">
        <f t="shared" si="11"/>
        <v>0</v>
      </c>
      <c r="T18" s="41" t="s">
        <v>6</v>
      </c>
      <c r="U18" s="34">
        <f t="shared" si="13"/>
        <v>0</v>
      </c>
      <c r="V18" s="34">
        <v>0</v>
      </c>
      <c r="W18" s="18"/>
      <c r="X18" s="39"/>
      <c r="Y18" s="39"/>
    </row>
    <row r="19" spans="1:25" s="9" customFormat="1" ht="34.5" customHeight="1">
      <c r="A19" s="50"/>
      <c r="B19" s="44"/>
      <c r="C19" s="47"/>
      <c r="D19" s="16"/>
      <c r="E19" s="17">
        <f t="shared" si="1"/>
        <v>0</v>
      </c>
      <c r="F19" s="20"/>
      <c r="G19" s="18"/>
      <c r="H19" s="20"/>
      <c r="I19" s="16">
        <f t="shared" si="10"/>
        <v>0</v>
      </c>
      <c r="J19" s="20"/>
      <c r="K19" s="16">
        <f t="shared" si="5"/>
        <v>0</v>
      </c>
      <c r="L19" s="16">
        <f t="shared" si="12"/>
        <v>0</v>
      </c>
      <c r="M19" s="16"/>
      <c r="N19" s="19"/>
      <c r="O19" s="48"/>
      <c r="P19" s="48"/>
      <c r="Q19" s="25"/>
      <c r="R19" s="49" t="s">
        <v>6</v>
      </c>
      <c r="S19" s="34">
        <f t="shared" si="11"/>
        <v>0</v>
      </c>
      <c r="T19" s="41" t="s">
        <v>6</v>
      </c>
      <c r="U19" s="34">
        <f t="shared" si="13"/>
        <v>0</v>
      </c>
      <c r="V19" s="34">
        <v>0</v>
      </c>
      <c r="W19" s="18"/>
      <c r="X19" s="39"/>
      <c r="Y19" s="39"/>
    </row>
    <row r="20" spans="1:25" s="9" customFormat="1" ht="34.5" customHeight="1">
      <c r="A20" s="50"/>
      <c r="B20" s="44"/>
      <c r="C20" s="47"/>
      <c r="D20" s="16"/>
      <c r="E20" s="17">
        <f t="shared" si="1"/>
        <v>0</v>
      </c>
      <c r="F20" s="20"/>
      <c r="G20" s="18"/>
      <c r="H20" s="20"/>
      <c r="I20" s="16">
        <f t="shared" si="10"/>
        <v>0</v>
      </c>
      <c r="J20" s="20"/>
      <c r="K20" s="16">
        <f t="shared" si="5"/>
        <v>0</v>
      </c>
      <c r="L20" s="16">
        <f t="shared" si="12"/>
        <v>0</v>
      </c>
      <c r="M20" s="16"/>
      <c r="N20" s="19"/>
      <c r="O20" s="48"/>
      <c r="P20" s="48"/>
      <c r="Q20" s="25"/>
      <c r="R20" s="49" t="s">
        <v>6</v>
      </c>
      <c r="S20" s="34">
        <f t="shared" si="11"/>
        <v>0</v>
      </c>
      <c r="T20" s="41" t="s">
        <v>6</v>
      </c>
      <c r="U20" s="34">
        <f t="shared" si="13"/>
        <v>0</v>
      </c>
      <c r="V20" s="34">
        <v>0</v>
      </c>
      <c r="W20" s="18"/>
      <c r="X20" s="39"/>
      <c r="Y20" s="39"/>
    </row>
    <row r="21" spans="1:25" s="9" customFormat="1" ht="34.5" customHeight="1">
      <c r="A21" s="50"/>
      <c r="B21" s="44"/>
      <c r="C21" s="47"/>
      <c r="D21" s="16"/>
      <c r="E21" s="17">
        <f t="shared" si="1"/>
        <v>0</v>
      </c>
      <c r="F21" s="20"/>
      <c r="G21" s="18"/>
      <c r="H21" s="20"/>
      <c r="I21" s="16">
        <f t="shared" si="10"/>
        <v>0</v>
      </c>
      <c r="J21" s="20"/>
      <c r="K21" s="16">
        <f t="shared" si="5"/>
        <v>0</v>
      </c>
      <c r="L21" s="16">
        <f t="shared" si="12"/>
        <v>0</v>
      </c>
      <c r="M21" s="16"/>
      <c r="N21" s="19"/>
      <c r="O21" s="48"/>
      <c r="P21" s="48"/>
      <c r="Q21" s="25"/>
      <c r="R21" s="49" t="s">
        <v>6</v>
      </c>
      <c r="S21" s="34">
        <f t="shared" si="11"/>
        <v>0</v>
      </c>
      <c r="T21" s="41" t="s">
        <v>6</v>
      </c>
      <c r="U21" s="34">
        <f t="shared" si="13"/>
        <v>0</v>
      </c>
      <c r="V21" s="34">
        <v>0</v>
      </c>
      <c r="W21" s="18"/>
      <c r="X21" s="39"/>
      <c r="Y21" s="39"/>
    </row>
    <row r="22" spans="1:25" s="9" customFormat="1" ht="36.75" customHeight="1">
      <c r="A22" s="8"/>
      <c r="B22" s="44"/>
      <c r="C22" s="47"/>
      <c r="D22" s="16"/>
      <c r="E22" s="17">
        <f t="shared" si="1"/>
        <v>0</v>
      </c>
      <c r="F22" s="20"/>
      <c r="G22" s="18"/>
      <c r="H22" s="20"/>
      <c r="I22" s="16">
        <f t="shared" si="10"/>
        <v>0</v>
      </c>
      <c r="J22" s="20"/>
      <c r="K22" s="16">
        <f t="shared" si="5"/>
        <v>0</v>
      </c>
      <c r="L22" s="16">
        <f t="shared" si="12"/>
        <v>0</v>
      </c>
      <c r="M22" s="16"/>
      <c r="N22" s="19"/>
      <c r="O22" s="48"/>
      <c r="P22" s="48"/>
      <c r="Q22" s="25"/>
      <c r="R22" s="49" t="s">
        <v>6</v>
      </c>
      <c r="S22" s="34">
        <f t="shared" si="11"/>
        <v>0</v>
      </c>
      <c r="T22" s="41" t="s">
        <v>6</v>
      </c>
      <c r="U22" s="34">
        <f t="shared" si="13"/>
        <v>0</v>
      </c>
      <c r="V22" s="34">
        <v>0</v>
      </c>
      <c r="W22" s="18"/>
      <c r="X22" s="39"/>
      <c r="Y22" s="39"/>
    </row>
    <row r="23" spans="1:25" s="9" customFormat="1" ht="28.5" customHeight="1">
      <c r="A23" s="8"/>
      <c r="B23" s="44"/>
      <c r="C23" s="47"/>
      <c r="D23" s="16"/>
      <c r="E23" s="17">
        <f t="shared" si="1"/>
        <v>0</v>
      </c>
      <c r="F23" s="20"/>
      <c r="G23" s="18"/>
      <c r="H23" s="20"/>
      <c r="I23" s="16">
        <f t="shared" si="10"/>
        <v>0</v>
      </c>
      <c r="J23" s="20"/>
      <c r="K23" s="16">
        <f t="shared" si="5"/>
        <v>0</v>
      </c>
      <c r="L23" s="16">
        <f t="shared" si="12"/>
        <v>0</v>
      </c>
      <c r="M23" s="16"/>
      <c r="N23" s="19"/>
      <c r="O23" s="48"/>
      <c r="P23" s="48"/>
      <c r="Q23" s="25"/>
      <c r="R23" s="49" t="s">
        <v>6</v>
      </c>
      <c r="S23" s="34">
        <f t="shared" si="11"/>
        <v>0</v>
      </c>
      <c r="T23" s="41" t="s">
        <v>6</v>
      </c>
      <c r="U23" s="34">
        <f t="shared" si="13"/>
        <v>0</v>
      </c>
      <c r="V23" s="34">
        <v>0</v>
      </c>
      <c r="W23" s="18"/>
      <c r="X23" s="39"/>
      <c r="Y23" s="39"/>
    </row>
    <row r="24" spans="1:25" s="9" customFormat="1" ht="34.5" customHeight="1" hidden="1">
      <c r="A24" s="8"/>
      <c r="B24" s="44"/>
      <c r="C24" s="47"/>
      <c r="D24" s="16"/>
      <c r="E24" s="17">
        <f t="shared" si="1"/>
        <v>0</v>
      </c>
      <c r="F24" s="20"/>
      <c r="G24" s="18"/>
      <c r="H24" s="20"/>
      <c r="I24" s="16">
        <f t="shared" si="10"/>
        <v>0</v>
      </c>
      <c r="J24" s="20"/>
      <c r="K24" s="16">
        <f t="shared" si="5"/>
        <v>0</v>
      </c>
      <c r="L24" s="16">
        <f t="shared" si="12"/>
        <v>0</v>
      </c>
      <c r="M24" s="16"/>
      <c r="N24" s="19"/>
      <c r="O24" s="48"/>
      <c r="P24" s="48"/>
      <c r="Q24" s="25"/>
      <c r="R24" s="49" t="s">
        <v>6</v>
      </c>
      <c r="S24" s="34">
        <f t="shared" si="11"/>
        <v>0</v>
      </c>
      <c r="T24" s="41" t="s">
        <v>6</v>
      </c>
      <c r="U24" s="34">
        <f t="shared" si="13"/>
        <v>0</v>
      </c>
      <c r="V24" s="34">
        <v>0</v>
      </c>
      <c r="W24" s="18"/>
      <c r="X24" s="39"/>
      <c r="Y24" s="39"/>
    </row>
    <row r="25" spans="1:25" s="9" customFormat="1" ht="34.5" customHeight="1" hidden="1">
      <c r="A25" s="8"/>
      <c r="B25" s="44"/>
      <c r="C25" s="47"/>
      <c r="D25" s="16"/>
      <c r="E25" s="17">
        <f t="shared" si="1"/>
        <v>0</v>
      </c>
      <c r="F25" s="20"/>
      <c r="G25" s="18"/>
      <c r="H25" s="20"/>
      <c r="I25" s="16">
        <f t="shared" si="10"/>
        <v>0</v>
      </c>
      <c r="J25" s="20"/>
      <c r="K25" s="16">
        <f t="shared" si="5"/>
        <v>0</v>
      </c>
      <c r="L25" s="16">
        <f t="shared" si="12"/>
        <v>0</v>
      </c>
      <c r="M25" s="16"/>
      <c r="N25" s="19"/>
      <c r="O25" s="48"/>
      <c r="P25" s="48"/>
      <c r="Q25" s="25"/>
      <c r="R25" s="49" t="s">
        <v>6</v>
      </c>
      <c r="S25" s="34">
        <f t="shared" si="11"/>
        <v>0</v>
      </c>
      <c r="T25" s="41" t="s">
        <v>6</v>
      </c>
      <c r="U25" s="34">
        <f t="shared" si="13"/>
        <v>0</v>
      </c>
      <c r="V25" s="34">
        <v>0</v>
      </c>
      <c r="W25" s="18"/>
      <c r="X25" s="39"/>
      <c r="Y25" s="39"/>
    </row>
    <row r="26" spans="1:25" s="9" customFormat="1" ht="42.75" customHeight="1">
      <c r="A26" s="8"/>
      <c r="B26" s="44"/>
      <c r="C26" s="47"/>
      <c r="D26" s="16"/>
      <c r="E26" s="17">
        <f t="shared" si="1"/>
        <v>0</v>
      </c>
      <c r="F26" s="20"/>
      <c r="G26" s="18"/>
      <c r="H26" s="20"/>
      <c r="I26" s="16">
        <f t="shared" si="10"/>
        <v>0</v>
      </c>
      <c r="J26" s="20"/>
      <c r="K26" s="16">
        <f t="shared" si="5"/>
        <v>0</v>
      </c>
      <c r="L26" s="16">
        <f t="shared" si="12"/>
        <v>0</v>
      </c>
      <c r="M26" s="16"/>
      <c r="N26" s="19"/>
      <c r="O26" s="48"/>
      <c r="P26" s="48"/>
      <c r="Q26" s="25"/>
      <c r="R26" s="49" t="s">
        <v>6</v>
      </c>
      <c r="S26" s="34">
        <f t="shared" si="11"/>
        <v>0</v>
      </c>
      <c r="T26" s="41" t="s">
        <v>6</v>
      </c>
      <c r="U26" s="34">
        <f t="shared" si="13"/>
        <v>0</v>
      </c>
      <c r="V26" s="34">
        <v>0</v>
      </c>
      <c r="W26" s="18"/>
      <c r="X26" s="39"/>
      <c r="Y26" s="39"/>
    </row>
    <row r="27" spans="1:25" s="9" customFormat="1" ht="34.5" customHeight="1">
      <c r="A27" s="8"/>
      <c r="B27" s="44"/>
      <c r="C27" s="47"/>
      <c r="D27" s="16"/>
      <c r="E27" s="17">
        <f t="shared" si="1"/>
        <v>0</v>
      </c>
      <c r="F27" s="20"/>
      <c r="G27" s="18"/>
      <c r="H27" s="20"/>
      <c r="I27" s="16">
        <f t="shared" si="10"/>
        <v>0</v>
      </c>
      <c r="J27" s="20"/>
      <c r="K27" s="16">
        <f t="shared" si="5"/>
        <v>0</v>
      </c>
      <c r="L27" s="16">
        <f t="shared" si="12"/>
        <v>0</v>
      </c>
      <c r="M27" s="16"/>
      <c r="N27" s="19"/>
      <c r="O27" s="48"/>
      <c r="P27" s="48"/>
      <c r="Q27" s="25"/>
      <c r="R27" s="49" t="s">
        <v>6</v>
      </c>
      <c r="S27" s="34">
        <f t="shared" si="11"/>
        <v>0</v>
      </c>
      <c r="T27" s="41" t="s">
        <v>6</v>
      </c>
      <c r="U27" s="34">
        <f t="shared" si="13"/>
        <v>0</v>
      </c>
      <c r="V27" s="34">
        <v>0</v>
      </c>
      <c r="W27" s="18"/>
      <c r="X27" s="39"/>
      <c r="Y27" s="39"/>
    </row>
    <row r="28" spans="1:25" s="9" customFormat="1" ht="34.5" customHeight="1">
      <c r="A28" s="8"/>
      <c r="B28" s="44"/>
      <c r="C28" s="47"/>
      <c r="D28" s="16"/>
      <c r="E28" s="17">
        <f t="shared" si="1"/>
        <v>0</v>
      </c>
      <c r="F28" s="20"/>
      <c r="G28" s="18"/>
      <c r="H28" s="20"/>
      <c r="I28" s="16">
        <f t="shared" si="10"/>
        <v>0</v>
      </c>
      <c r="J28" s="20"/>
      <c r="K28" s="16">
        <f t="shared" si="5"/>
        <v>0</v>
      </c>
      <c r="L28" s="16">
        <f t="shared" si="12"/>
        <v>0</v>
      </c>
      <c r="M28" s="16"/>
      <c r="N28" s="19"/>
      <c r="O28" s="48"/>
      <c r="P28" s="48"/>
      <c r="Q28" s="25"/>
      <c r="R28" s="49" t="s">
        <v>6</v>
      </c>
      <c r="S28" s="34">
        <f t="shared" si="11"/>
        <v>0</v>
      </c>
      <c r="T28" s="41" t="s">
        <v>6</v>
      </c>
      <c r="U28" s="34">
        <f t="shared" si="13"/>
        <v>0</v>
      </c>
      <c r="V28" s="34">
        <v>0</v>
      </c>
      <c r="W28" s="18"/>
      <c r="X28" s="39"/>
      <c r="Y28" s="39"/>
    </row>
    <row r="29" spans="1:25" s="33" customFormat="1" ht="34.5" customHeight="1">
      <c r="A29" s="10" t="s">
        <v>18</v>
      </c>
      <c r="B29" s="43">
        <f>SUM(B5:B28)</f>
        <v>24422</v>
      </c>
      <c r="C29" s="21">
        <f>SUM(C5:C28)</f>
        <v>25430.3</v>
      </c>
      <c r="D29" s="21">
        <f>C29/B29</f>
        <v>1.041286544918516</v>
      </c>
      <c r="E29" s="22">
        <f>D29/D29</f>
        <v>1</v>
      </c>
      <c r="F29" s="30">
        <v>1.00021659538301</v>
      </c>
      <c r="G29" s="30">
        <f>E29/F29</f>
        <v>0.9997834515203908</v>
      </c>
      <c r="H29" s="30">
        <v>1.283</v>
      </c>
      <c r="I29" s="21">
        <v>9587.8</v>
      </c>
      <c r="J29" s="22">
        <v>0.4</v>
      </c>
      <c r="K29" s="21">
        <f>SUM(K5:K13)</f>
        <v>4333.125023961812</v>
      </c>
      <c r="L29" s="21">
        <f>SUM(L5:L13)</f>
        <v>37086.42502396181</v>
      </c>
      <c r="M29" s="21">
        <v>1.5</v>
      </c>
      <c r="N29" s="21">
        <v>1</v>
      </c>
      <c r="O29" s="32">
        <f>SUM(O5:O28)</f>
        <v>25430.3</v>
      </c>
      <c r="P29" s="32">
        <f>SUM(P5:P28)</f>
        <v>7323</v>
      </c>
      <c r="Q29" s="56">
        <v>1.2</v>
      </c>
      <c r="R29" s="55">
        <v>0.8</v>
      </c>
      <c r="S29" s="35">
        <v>605.3</v>
      </c>
      <c r="T29" s="51">
        <v>6200</v>
      </c>
      <c r="U29" s="35">
        <v>1866.8</v>
      </c>
      <c r="V29" s="35">
        <v>6200</v>
      </c>
      <c r="W29" s="32">
        <f>SUM(W5:W28)/24</f>
        <v>0.38614380794324826</v>
      </c>
      <c r="X29" s="40"/>
      <c r="Y29" s="40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5"/>
      <c r="K31" s="13"/>
      <c r="W31" s="26"/>
      <c r="X31" s="26"/>
      <c r="Y31" s="26"/>
    </row>
    <row r="32" spans="1:25" s="11" customFormat="1" ht="150.75" thickBot="1">
      <c r="A32" s="53"/>
      <c r="B32" s="54" t="s">
        <v>19</v>
      </c>
      <c r="C32" s="54" t="s">
        <v>20</v>
      </c>
      <c r="F32" s="26"/>
      <c r="G32" s="45"/>
      <c r="H32" s="13"/>
      <c r="N32" s="13"/>
      <c r="O32" s="13"/>
      <c r="P32" s="13" t="s">
        <v>19</v>
      </c>
      <c r="Q32" s="52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6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4"/>
  <sheetViews>
    <sheetView zoomScale="50" zoomScaleNormal="50" zoomScalePageLayoutView="0" workbookViewId="0" topLeftCell="A1">
      <selection activeCell="M19" sqref="M19"/>
    </sheetView>
  </sheetViews>
  <sheetFormatPr defaultColWidth="19.57421875" defaultRowHeight="15"/>
  <cols>
    <col min="1" max="2" width="19.57421875" style="28" customWidth="1"/>
    <col min="3" max="16384" width="19.57421875" style="1" customWidth="1"/>
  </cols>
  <sheetData>
    <row r="2" spans="1:2" s="2" customFormat="1" ht="30">
      <c r="A2" s="23"/>
      <c r="B2" s="23"/>
    </row>
    <row r="3" spans="1:2" s="5" customFormat="1" ht="30.75">
      <c r="A3" s="37"/>
      <c r="B3" s="37"/>
    </row>
    <row r="4" spans="1:2" s="7" customFormat="1" ht="30.75">
      <c r="A4" s="38"/>
      <c r="B4" s="38"/>
    </row>
    <row r="5" spans="1:2" s="9" customFormat="1" ht="26.25">
      <c r="A5" s="39"/>
      <c r="B5" s="39"/>
    </row>
    <row r="6" spans="1:2" s="9" customFormat="1" ht="26.25">
      <c r="A6" s="39"/>
      <c r="B6" s="39"/>
    </row>
    <row r="7" spans="1:2" s="9" customFormat="1" ht="26.25">
      <c r="A7" s="39"/>
      <c r="B7" s="39"/>
    </row>
    <row r="8" spans="1:2" s="9" customFormat="1" ht="26.25">
      <c r="A8" s="39"/>
      <c r="B8" s="39"/>
    </row>
    <row r="9" spans="1:2" s="9" customFormat="1" ht="26.25">
      <c r="A9" s="39"/>
      <c r="B9" s="39"/>
    </row>
    <row r="10" spans="1:2" s="9" customFormat="1" ht="26.25">
      <c r="A10" s="39"/>
      <c r="B10" s="39"/>
    </row>
    <row r="11" spans="1:2" s="9" customFormat="1" ht="26.25">
      <c r="A11" s="39"/>
      <c r="B11" s="39"/>
    </row>
    <row r="12" spans="1:2" s="9" customFormat="1" ht="26.25">
      <c r="A12" s="39"/>
      <c r="B12" s="39"/>
    </row>
    <row r="13" spans="1:2" s="9" customFormat="1" ht="26.25">
      <c r="A13" s="39"/>
      <c r="B13" s="39"/>
    </row>
    <row r="14" spans="1:2" s="9" customFormat="1" ht="26.25">
      <c r="A14" s="39"/>
      <c r="B14" s="39"/>
    </row>
    <row r="15" spans="1:2" s="9" customFormat="1" ht="26.25">
      <c r="A15" s="39"/>
      <c r="B15" s="39"/>
    </row>
    <row r="16" spans="1:2" s="9" customFormat="1" ht="26.25">
      <c r="A16" s="39"/>
      <c r="B16" s="39"/>
    </row>
    <row r="17" spans="1:2" s="9" customFormat="1" ht="26.25">
      <c r="A17" s="39"/>
      <c r="B17" s="39"/>
    </row>
    <row r="18" spans="1:2" s="9" customFormat="1" ht="26.25">
      <c r="A18" s="39"/>
      <c r="B18" s="39"/>
    </row>
    <row r="19" spans="1:2" s="9" customFormat="1" ht="26.25">
      <c r="A19" s="39"/>
      <c r="B19" s="39"/>
    </row>
    <row r="20" spans="1:2" s="9" customFormat="1" ht="26.25">
      <c r="A20" s="39"/>
      <c r="B20" s="39"/>
    </row>
    <row r="21" spans="1:2" s="9" customFormat="1" ht="26.25">
      <c r="A21" s="39"/>
      <c r="B21" s="39"/>
    </row>
    <row r="22" spans="1:2" s="9" customFormat="1" ht="26.25">
      <c r="A22" s="39"/>
      <c r="B22" s="39"/>
    </row>
    <row r="23" spans="1:2" s="9" customFormat="1" ht="26.25">
      <c r="A23" s="39"/>
      <c r="B23" s="39"/>
    </row>
    <row r="24" spans="1:2" s="9" customFormat="1" ht="26.25">
      <c r="A24" s="39"/>
      <c r="B24" s="39"/>
    </row>
    <row r="25" spans="1:2" s="9" customFormat="1" ht="26.25">
      <c r="A25" s="39"/>
      <c r="B25" s="39"/>
    </row>
    <row r="26" spans="1:2" s="9" customFormat="1" ht="26.25">
      <c r="A26" s="39"/>
      <c r="B26" s="39"/>
    </row>
    <row r="27" spans="1:2" s="9" customFormat="1" ht="26.25">
      <c r="A27" s="39"/>
      <c r="B27" s="39"/>
    </row>
    <row r="28" spans="1:2" s="9" customFormat="1" ht="26.25">
      <c r="A28" s="39"/>
      <c r="B28" s="39"/>
    </row>
    <row r="29" spans="1:2" s="33" customFormat="1" ht="25.5">
      <c r="A29" s="40"/>
      <c r="B29" s="40"/>
    </row>
    <row r="30" spans="1:2" s="11" customFormat="1" ht="26.25">
      <c r="A30" s="26"/>
      <c r="B30" s="26"/>
    </row>
    <row r="31" spans="1:2" s="11" customFormat="1" ht="26.25">
      <c r="A31" s="26"/>
      <c r="B31" s="26"/>
    </row>
    <row r="32" spans="1:2" s="11" customFormat="1" ht="26.25">
      <c r="A32" s="26"/>
      <c r="B32" s="26"/>
    </row>
    <row r="33" spans="1:2" s="14" customFormat="1" ht="26.25">
      <c r="A33" s="27"/>
      <c r="B33" s="27"/>
    </row>
    <row r="34" spans="1:2" s="14" customFormat="1" ht="26.25">
      <c r="A34" s="27"/>
      <c r="B34" s="27"/>
    </row>
  </sheetData>
  <sheetProtection/>
  <printOptions/>
  <pageMargins left="0.7" right="0.7" top="0.75" bottom="0.75" header="0.3" footer="0.3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2016-09-15T09:25:01Z</cp:lastPrinted>
  <dcterms:created xsi:type="dcterms:W3CDTF">2011-06-06T14:53:40Z</dcterms:created>
  <dcterms:modified xsi:type="dcterms:W3CDTF">2018-06-27T04:22:50Z</dcterms:modified>
  <cp:category/>
  <cp:version/>
  <cp:contentType/>
  <cp:contentStatus/>
</cp:coreProperties>
</file>